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<sst xmlns="http://schemas.openxmlformats.org/spreadsheetml/2006/main" count="84" uniqueCount="63">
  <si>
    <t>振兴区 2023 年度国内海洋渔业资源养护测算情况统计表</t>
  </si>
  <si>
    <t>序号</t>
  </si>
  <si>
    <t>船名</t>
  </si>
  <si>
    <t>材质</t>
  </si>
  <si>
    <t>渔船
编码</t>
  </si>
  <si>
    <t>作业
类型</t>
  </si>
  <si>
    <t>作业
方式</t>
  </si>
  <si>
    <t>船长(米)</t>
  </si>
  <si>
    <t>主机总功率
(千瓦)</t>
  </si>
  <si>
    <t>建造完工日期</t>
  </si>
  <si>
    <t>是否老旧限制使用船龄</t>
  </si>
  <si>
    <t>船龄(年)</t>
  </si>
  <si>
    <t>渔船检验证书编号</t>
  </si>
  <si>
    <t>渔船登记(国籍)证书编号</t>
  </si>
  <si>
    <t>渔业捕捞许可证号</t>
  </si>
  <si>
    <t>申请人</t>
  </si>
  <si>
    <t>渔船所有者信息</t>
  </si>
  <si>
    <t>测算金额（元）</t>
  </si>
  <si>
    <t>测算金额*50%</t>
  </si>
  <si>
    <t>责任捕捞=测算金额*50%</t>
  </si>
  <si>
    <t>拟发放金额(元)</t>
  </si>
  <si>
    <t>现包保地</t>
  </si>
  <si>
    <t>姓名</t>
  </si>
  <si>
    <t>身份证号</t>
  </si>
  <si>
    <t>联系电话</t>
  </si>
  <si>
    <t>伏休补贴</t>
  </si>
  <si>
    <t>船位监测*50%</t>
  </si>
  <si>
    <t>进出港报告*20%</t>
  </si>
  <si>
    <t>渔捞日志*10%</t>
  </si>
  <si>
    <t>定港上岸*10%</t>
  </si>
  <si>
    <t>动物保护*10%</t>
  </si>
  <si>
    <t>辽丹渔21693</t>
  </si>
  <si>
    <t>木</t>
  </si>
  <si>
    <t>2100002008010003</t>
  </si>
  <si>
    <t>拖网</t>
  </si>
  <si>
    <t>单船桁杆</t>
  </si>
  <si>
    <t>12.13</t>
  </si>
  <si>
    <t>4.8</t>
  </si>
  <si>
    <t>否</t>
  </si>
  <si>
    <t>2106000231458</t>
  </si>
  <si>
    <t>（辽丹）船登（籍）（2020）HY-100029号</t>
  </si>
  <si>
    <t>（辽）船捕（2020）HY-100057号</t>
  </si>
  <si>
    <t>尹*良</t>
  </si>
  <si>
    <t>21062319640228****</t>
  </si>
  <si>
    <t>1389852****</t>
  </si>
  <si>
    <t>江海</t>
  </si>
  <si>
    <t>辽丹渔26988</t>
  </si>
  <si>
    <t>钢</t>
  </si>
  <si>
    <t>2106002019120002</t>
  </si>
  <si>
    <t>围网</t>
  </si>
  <si>
    <t>垂钓拟饵复钩钓</t>
  </si>
  <si>
    <t>2100000230510</t>
  </si>
  <si>
    <t>（辽丹）船登（籍）（2019）HY-200076号</t>
  </si>
  <si>
    <t>（辽）船捕（2019）HY-200318号</t>
  </si>
  <si>
    <t>李*明</t>
  </si>
  <si>
    <t>21060419610223****</t>
  </si>
  <si>
    <t>1884154****</t>
  </si>
  <si>
    <t>临江</t>
  </si>
  <si>
    <t>辽丹渔26989</t>
  </si>
  <si>
    <t>2106002019120003</t>
  </si>
  <si>
    <t>2100000230509</t>
  </si>
  <si>
    <t>（辽丹）船登（籍）（2019）HY-200077号</t>
  </si>
  <si>
    <t>（辽）船捕（2019）HY-200319号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</si>
</sst>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130" zoomScaleNormal="130" workbookViewId="0">
      <selection activeCell="U6" sqref="U6"/>
    </sheetView>
  </sheetViews>
  <sheetFormatPr defaultColWidth="9" defaultRowHeight="13.5" outlineLevelRow="6"/>
  <cols>
    <col min="1" max="1" width="2.5" customWidth="1"/>
    <col min="2" max="2" width="4.625" customWidth="1"/>
    <col min="3" max="3" width="2.75" customWidth="1"/>
    <col min="4" max="4" width="4.03333333333333" customWidth="1"/>
    <col min="5" max="5" width="2.75" customWidth="1"/>
    <col min="6" max="6" width="3.55" customWidth="1"/>
    <col min="7" max="7" width="3.65" customWidth="1"/>
    <col min="8" max="8" width="4.70833333333333" customWidth="1"/>
    <col min="9" max="9" width="7.75" customWidth="1"/>
    <col min="10" max="10" width="5.66666666666667" customWidth="1"/>
    <col min="11" max="11" width="4.25" customWidth="1"/>
    <col min="12" max="12" width="5" customWidth="1"/>
    <col min="13" max="13" width="7.39166666666667" customWidth="1"/>
    <col min="14" max="14" width="6.53333333333333" customWidth="1"/>
    <col min="15" max="15" width="4.75" customWidth="1"/>
    <col min="16" max="16" width="6.05" customWidth="1"/>
    <col min="17" max="17" width="5.85833333333333" customWidth="1"/>
    <col min="18" max="18" width="5.125" customWidth="1"/>
    <col min="19" max="19" width="6.25" customWidth="1"/>
    <col min="20" max="20" width="5.95833333333333" customWidth="1"/>
    <col min="21" max="21" width="5.76666666666667" customWidth="1"/>
    <col min="22" max="27" width="7.125" customWidth="1"/>
    <col min="29" max="29" width="5.125" customWidth="1"/>
  </cols>
  <sheetData>
    <row r="1" ht="31.5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ht="29.25" customHeight="1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/>
      <c r="Q2" s="3"/>
      <c r="R2" s="3" t="s">
        <v>16</v>
      </c>
      <c r="S2" s="3"/>
      <c r="T2" s="3"/>
      <c r="U2" s="3" t="s">
        <v>17</v>
      </c>
      <c r="V2" s="8" t="s">
        <v>18</v>
      </c>
      <c r="W2" s="9" t="s">
        <v>19</v>
      </c>
      <c r="X2" s="9"/>
      <c r="Y2" s="9"/>
      <c r="Z2" s="9"/>
      <c r="AA2" s="9"/>
      <c r="AB2" s="3" t="s">
        <v>20</v>
      </c>
      <c r="AC2" s="3" t="s">
        <v>21</v>
      </c>
    </row>
    <row r="3" s="1" customFormat="1" ht="38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 t="s">
        <v>22</v>
      </c>
      <c r="P3" s="3" t="s">
        <v>23</v>
      </c>
      <c r="Q3" s="3" t="s">
        <v>24</v>
      </c>
      <c r="R3" s="3" t="s">
        <v>22</v>
      </c>
      <c r="S3" s="3" t="s">
        <v>23</v>
      </c>
      <c r="T3" s="3" t="s">
        <v>24</v>
      </c>
      <c r="U3" s="3"/>
      <c r="V3" s="8" t="s">
        <v>25</v>
      </c>
      <c r="W3" s="8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3"/>
      <c r="AC3" s="3"/>
    </row>
    <row r="4" s="1" customFormat="1" ht="50" customHeight="1" spans="1:29">
      <c r="A4" s="4">
        <f>ROW()-3</f>
        <v>1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6">
        <v>39462</v>
      </c>
      <c r="J4" s="4" t="s">
        <v>38</v>
      </c>
      <c r="K4" s="4" t="str">
        <f>IMSUB(2023,YEAR(I4))</f>
        <v>15</v>
      </c>
      <c r="L4" s="12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42</v>
      </c>
      <c r="S4" s="4" t="s">
        <v>43</v>
      </c>
      <c r="T4" s="4" t="s">
        <v>44</v>
      </c>
      <c r="U4" s="4">
        <v>9000</v>
      </c>
      <c r="V4" s="4">
        <f>U4*0.5</f>
        <v>4500</v>
      </c>
      <c r="W4" s="4">
        <f>U4*0.5*0.5</f>
        <v>2250</v>
      </c>
      <c r="X4" s="4">
        <f>U4*0.5*0.2</f>
        <v>900</v>
      </c>
      <c r="Y4" s="4">
        <f>U4*0.5*0.1</f>
        <v>450</v>
      </c>
      <c r="Z4" s="4">
        <f>U4*0.5*0.1</f>
        <v>450</v>
      </c>
      <c r="AA4" s="4">
        <f>U4*0.5*0.1</f>
        <v>450</v>
      </c>
      <c r="AB4" s="4">
        <f>SUM(V4:AA4)</f>
        <v>9000</v>
      </c>
      <c r="AC4" s="4" t="s">
        <v>45</v>
      </c>
    </row>
    <row r="5" s="1" customFormat="1" ht="50" customHeight="1" spans="1:29">
      <c r="A5" s="4">
        <f>ROW()-3</f>
        <v>2</v>
      </c>
      <c r="B5" s="4" t="s">
        <v>46</v>
      </c>
      <c r="C5" s="4" t="s">
        <v>47</v>
      </c>
      <c r="D5" s="4" t="s">
        <v>48</v>
      </c>
      <c r="E5" s="4" t="s">
        <v>49</v>
      </c>
      <c r="F5" s="4" t="s">
        <v>50</v>
      </c>
      <c r="G5" s="4">
        <v>41.45</v>
      </c>
      <c r="H5" s="4">
        <v>338</v>
      </c>
      <c r="I5" s="7">
        <v>43817</v>
      </c>
      <c r="J5" s="4" t="s">
        <v>38</v>
      </c>
      <c r="K5" s="4" t="str">
        <f>IMSUB(2023,YEAR(I5))</f>
        <v>4</v>
      </c>
      <c r="L5" s="12" t="s">
        <v>51</v>
      </c>
      <c r="M5" s="4" t="s">
        <v>52</v>
      </c>
      <c r="N5" s="4" t="s">
        <v>53</v>
      </c>
      <c r="O5" s="4" t="s">
        <v>54</v>
      </c>
      <c r="P5" s="4" t="s">
        <v>55</v>
      </c>
      <c r="Q5" s="4" t="s">
        <v>56</v>
      </c>
      <c r="R5" s="4" t="s">
        <v>54</v>
      </c>
      <c r="S5" s="4" t="s">
        <v>55</v>
      </c>
      <c r="T5" s="4" t="s">
        <v>56</v>
      </c>
      <c r="U5" s="4">
        <v>202000</v>
      </c>
      <c r="V5" s="4">
        <f>U5*0.5</f>
        <v>101000</v>
      </c>
      <c r="W5" s="4">
        <f>U5*0.5*0.5</f>
        <v>50500</v>
      </c>
      <c r="X5" s="4">
        <f>U5*0.5*0.2</f>
        <v>20200</v>
      </c>
      <c r="Y5" s="4">
        <f>U5*0.5*0.1</f>
        <v>10100</v>
      </c>
      <c r="Z5" s="4">
        <f>U5*0.5*0.1</f>
        <v>10100</v>
      </c>
      <c r="AA5" s="4">
        <f>U5*0.5*0.1</f>
        <v>10100</v>
      </c>
      <c r="AB5" s="4">
        <f>SUM(V5:AA5)</f>
        <v>202000</v>
      </c>
      <c r="AC5" s="4" t="s">
        <v>57</v>
      </c>
    </row>
    <row r="6" s="1" customFormat="1" ht="50" customHeight="1" spans="1:29">
      <c r="A6" s="4">
        <f>ROW()-3</f>
        <v>3</v>
      </c>
      <c r="B6" s="4" t="s">
        <v>58</v>
      </c>
      <c r="C6" s="4" t="s">
        <v>47</v>
      </c>
      <c r="D6" s="4" t="s">
        <v>59</v>
      </c>
      <c r="E6" s="4" t="s">
        <v>49</v>
      </c>
      <c r="F6" s="4" t="s">
        <v>50</v>
      </c>
      <c r="G6" s="4">
        <v>41.45</v>
      </c>
      <c r="H6" s="4">
        <v>338</v>
      </c>
      <c r="I6" s="7">
        <v>43817</v>
      </c>
      <c r="J6" s="4" t="s">
        <v>38</v>
      </c>
      <c r="K6" s="4" t="str">
        <f>IMSUB(2023,YEAR(I6))</f>
        <v>4</v>
      </c>
      <c r="L6" s="12" t="s">
        <v>60</v>
      </c>
      <c r="M6" s="4" t="s">
        <v>61</v>
      </c>
      <c r="N6" s="4" t="s">
        <v>62</v>
      </c>
      <c r="O6" s="4" t="s">
        <v>54</v>
      </c>
      <c r="P6" s="4" t="s">
        <v>55</v>
      </c>
      <c r="Q6" s="4" t="s">
        <v>56</v>
      </c>
      <c r="R6" s="4" t="s">
        <v>54</v>
      </c>
      <c r="S6" s="4" t="s">
        <v>55</v>
      </c>
      <c r="T6" s="4" t="s">
        <v>56</v>
      </c>
      <c r="U6" s="4">
        <v>202000</v>
      </c>
      <c r="V6" s="4">
        <f>U6*0.5</f>
        <v>101000</v>
      </c>
      <c r="W6" s="4">
        <f>U6*0.5*0.5</f>
        <v>50500</v>
      </c>
      <c r="X6" s="4">
        <f>U6*0.5*0.2</f>
        <v>20200</v>
      </c>
      <c r="Y6" s="4">
        <f>U6*0.5*0.1</f>
        <v>10100</v>
      </c>
      <c r="Z6" s="4">
        <f>U6*0.5*0.1</f>
        <v>10100</v>
      </c>
      <c r="AA6" s="4">
        <f>U6*0.5*0.1</f>
        <v>10100</v>
      </c>
      <c r="AB6" s="4">
        <f>SUM(V6:AA6)</f>
        <v>202000</v>
      </c>
      <c r="AC6" s="4" t="s">
        <v>57</v>
      </c>
    </row>
    <row r="7" spans="1:2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0"/>
      <c r="W7" s="10"/>
      <c r="X7" s="10"/>
      <c r="Y7" s="10"/>
      <c r="Z7" s="10"/>
      <c r="AA7" s="10"/>
      <c r="AB7" s="11">
        <f>SUM(AB4:AB6)</f>
        <v>413000</v>
      </c>
      <c r="AC7" s="5"/>
    </row>
  </sheetData>
  <mergeCells count="21">
    <mergeCell ref="A1:AC1"/>
    <mergeCell ref="O2:Q2"/>
    <mergeCell ref="R2:T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U2:U3"/>
    <mergeCell ref="AB2:AB3"/>
    <mergeCell ref="AC2:AC3"/>
  </mergeCells>
  <conditionalFormatting sqref="L4">
    <cfRule type="duplicateValues" priority="16"/>
    <cfRule type="duplicateValues" priority="17"/>
  </conditionalFormatting>
  <conditionalFormatting sqref="B5">
    <cfRule type="duplicateValues" priority="7"/>
    <cfRule type="duplicateValues" priority="8"/>
    <cfRule type="duplicateValues" priority="9"/>
  </conditionalFormatting>
  <conditionalFormatting sqref="B6">
    <cfRule type="duplicateValues" priority="1"/>
    <cfRule type="duplicateValues" priority="2"/>
    <cfRule type="duplicateValues" priority="3"/>
  </conditionalFormatting>
  <conditionalFormatting sqref="B2:B3">
    <cfRule type="duplicateValues" priority="23"/>
    <cfRule type="duplicateValues" priority="24"/>
    <cfRule type="duplicateValues" priority="21"/>
  </conditionalFormatting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付泉洁</cp:lastModifiedBy>
  <dcterms:created xsi:type="dcterms:W3CDTF">2023-09-21T01:06:00Z</dcterms:created>
  <cp:lastPrinted>2023-10-26T08:12:00Z</cp:lastPrinted>
  <dcterms:modified xsi:type="dcterms:W3CDTF">2024-08-08T07:52:56Z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31A84372B18C46FEB054097DF3FE1A7E_13</vt:lpwstr>
  </property>
  <property fmtid="{D5CDD505-2E9C-101B-9397-08002B2CF9AE}" pid="3" name="KSOProductBuildVer">
    <vt:lpwstr>2052-12.1.0.17147</vt:lpwstr>
  </property>
</Properties>
</file>